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O LIEU THU\Kế toán thu NSNN\2025\Công khai quý III 2025\"/>
    </mc:Choice>
  </mc:AlternateContent>
  <xr:revisionPtr revIDLastSave="0" documentId="13_ncr:1_{FEC5192E-1B01-4427-AB5E-0F7849A3CE76}"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G10" i="1"/>
  <c r="D9" i="1"/>
  <c r="D23" i="1"/>
  <c r="D10" i="1"/>
  <c r="C23" i="1"/>
  <c r="C10" i="1"/>
  <c r="D17" i="1" l="1"/>
  <c r="D37" i="1"/>
  <c r="C37" i="1"/>
  <c r="C17" i="1"/>
  <c r="C9" i="1" s="1"/>
  <c r="E39" i="1"/>
  <c r="F39" i="1"/>
  <c r="E11" i="1"/>
  <c r="F11" i="1"/>
  <c r="E12" i="1"/>
  <c r="F12" i="1"/>
  <c r="E13" i="1"/>
  <c r="F13" i="1"/>
  <c r="E14" i="1"/>
  <c r="F14" i="1"/>
  <c r="E15" i="1"/>
  <c r="F15" i="1"/>
  <c r="E16" i="1"/>
  <c r="F16" i="1"/>
  <c r="F18" i="1"/>
  <c r="E19" i="1"/>
  <c r="F19" i="1"/>
  <c r="E20" i="1"/>
  <c r="F20" i="1"/>
  <c r="E21" i="1"/>
  <c r="F21" i="1"/>
  <c r="E22" i="1"/>
  <c r="E23" i="1"/>
  <c r="F23" i="1"/>
  <c r="E24" i="1"/>
  <c r="F24" i="1"/>
  <c r="E25" i="1"/>
  <c r="F25" i="1"/>
  <c r="E26" i="1"/>
  <c r="F26" i="1"/>
  <c r="E27" i="1"/>
  <c r="F27" i="1"/>
  <c r="E30" i="1"/>
  <c r="F30" i="1"/>
  <c r="E31" i="1"/>
  <c r="F31" i="1"/>
  <c r="E32" i="1"/>
  <c r="F32" i="1"/>
  <c r="E33" i="1"/>
  <c r="F33" i="1"/>
  <c r="E34" i="1"/>
  <c r="F34" i="1"/>
  <c r="E35" i="1"/>
  <c r="F35" i="1"/>
  <c r="E38" i="1"/>
  <c r="F38" i="1"/>
  <c r="G17" i="1"/>
  <c r="G9" i="1"/>
  <c r="G8" i="1" s="1"/>
  <c r="E37" i="1" l="1"/>
  <c r="E10" i="1"/>
  <c r="G37" i="1"/>
  <c r="F37" i="1" s="1"/>
  <c r="F29" i="1"/>
  <c r="F10" i="1"/>
  <c r="F17" i="1"/>
  <c r="E17" i="1"/>
  <c r="D8" i="1"/>
  <c r="F8" i="1" s="1"/>
  <c r="F9" i="1"/>
  <c r="E29" i="1"/>
  <c r="E9" i="1"/>
  <c r="C8" i="1"/>
  <c r="E8" i="1" l="1"/>
  <c r="A31" i="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<sst xmlns="http://schemas.openxmlformats.org/spreadsheetml/2006/main" count="54" uniqueCount="49">
  <si>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</si>
  <si>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</si>
  <si>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</si>
  <si>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</si>
  <si>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</si>
  <si>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</si>
  <si>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</si>
  <si>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</si>
  <si>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</si>
  <si>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</si>
  <si>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</si>
  <si>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</si>
  <si>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</si>
  <si>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</si>
  <si>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</si>
  <si>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</si>
  <si>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</si>
  <si>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</si>
  <si>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</si>
  <si>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</si>
  <si>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</si>
  <si>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</si>
  <si>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</si>
  <si>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</si>
  <si>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</si>
  <si>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</si>
  <si>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</si>
  <si>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</si>
  <si>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</si>
  <si>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</si>
  <si>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</si>
  <si>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</si>
  <si>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</si>
  <si>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</si>
  <si>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</si>
  <si>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</si>
  <si>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</si>
  <si>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</si>
  <si>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</si>
  <si>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</si>
  <si>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</si>
  <si>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</si>
  <si>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</si>
  <si>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</si>
  <si>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</si>
  <si>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</si>
  <si>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</si>
  <si>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III NĂM 2025</t>
  </si>
  <si>
    <t>ƯỚC THỰC HIỆN 09 THÁNG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</si>
</sst>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7"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
      <sz val="12"/>
      <color rgb="FFFF0000"/>
      <name val="Times New Roman"/>
      <family val="1"/>
    </font>
    <font>
      <u/>
      <sz val="12"/>
      <color rgb="FFFF0000"/>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5">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2"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6"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3" fontId="19" fillId="0" borderId="2" xfId="0" applyNumberFormat="1" applyFont="1" applyBorder="1" applyAlignment="1">
      <alignment vertical="center"/>
    </xf>
    <xf numFmtId="3" fontId="19" fillId="0" borderId="3" xfId="0" applyNumberFormat="1" applyFont="1" applyBorder="1" applyAlignment="1">
      <alignment vertical="center"/>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3" fontId="4" fillId="0" borderId="3" xfId="0" applyNumberFormat="1" applyFont="1" applyBorder="1" applyAlignment="1">
      <alignment vertical="center"/>
    </xf>
    <xf numFmtId="3" fontId="5" fillId="0" borderId="2" xfId="0" applyNumberFormat="1" applyFont="1" applyBorder="1" applyAlignment="1">
      <alignment vertical="center"/>
    </xf>
    <xf numFmtId="3" fontId="3" fillId="0" borderId="2" xfId="0" applyNumberFormat="1" applyFont="1" applyBorder="1" applyAlignment="1">
      <alignment vertical="center" wrapText="1"/>
    </xf>
    <xf numFmtId="3" fontId="18" fillId="0" borderId="2" xfId="0" applyNumberFormat="1" applyFont="1" applyBorder="1" applyAlignment="1">
      <alignment vertical="center"/>
    </xf>
    <xf numFmtId="3" fontId="24" fillId="0" borderId="2" xfId="0" applyNumberFormat="1" applyFont="1" applyBorder="1" applyAlignment="1">
      <alignment vertical="center"/>
    </xf>
    <xf numFmtId="3" fontId="25" fillId="0" borderId="2" xfId="0" applyNumberFormat="1" applyFont="1" applyBorder="1" applyAlignment="1">
      <alignment vertical="center" wrapText="1"/>
    </xf>
    <xf numFmtId="3" fontId="25" fillId="0" borderId="8" xfId="0" applyNumberFormat="1" applyFont="1" applyBorder="1" applyAlignment="1">
      <alignment vertical="center"/>
    </xf>
    <xf numFmtId="3" fontId="26" fillId="0" borderId="2" xfId="0" applyNumberFormat="1" applyFont="1" applyBorder="1" applyAlignment="1">
      <alignment vertical="center"/>
    </xf>
    <xf numFmtId="3" fontId="25" fillId="0" borderId="3" xfId="0" applyNumberFormat="1" applyFont="1" applyBorder="1" applyAlignment="1">
      <alignment vertical="center" wrapText="1"/>
    </xf>
    <xf numFmtId="3" fontId="26" fillId="0" borderId="8" xfId="0" applyNumberFormat="1" applyFont="1" applyBorder="1" applyAlignment="1">
      <alignment vertical="center"/>
    </xf>
    <xf numFmtId="3" fontId="25" fillId="0" borderId="10" xfId="0" applyNumberFormat="1" applyFont="1" applyBorder="1" applyAlignment="1">
      <alignment vertical="center"/>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zoomScale="80" zoomScaleNormal="80" workbookViewId="0">
      <selection activeCell="J6" sqref="J6"/>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12.85546875" style="6" hidden="1" customWidth="1"/>
    <col min="8" max="16384" width="12.85546875" style="6"/>
  </cols>
  <sheetData>
    <row r="1" spans="1:7" ht="21" customHeight="1" x14ac:dyDescent="0.25">
      <c r="A1" s="4" t="s">
        <v>46</v>
      </c>
      <c r="B1" s="4"/>
      <c r="C1" s="4"/>
      <c r="D1" s="55" t="s">
        <v>37</v>
      </c>
      <c r="E1" s="55"/>
      <c r="F1" s="55"/>
    </row>
    <row r="2" spans="1:7" ht="18.75" x14ac:dyDescent="0.3">
      <c r="A2" s="7"/>
      <c r="B2" s="7"/>
      <c r="C2" s="5"/>
      <c r="D2" s="5"/>
      <c r="E2" s="5"/>
      <c r="F2" s="5"/>
    </row>
    <row r="3" spans="1:7" ht="27" customHeight="1" x14ac:dyDescent="0.3">
      <c r="A3" s="22" t="s">
        <v>47</v>
      </c>
      <c r="B3" s="15"/>
      <c r="C3" s="16"/>
      <c r="D3" s="16"/>
      <c r="E3" s="16"/>
      <c r="F3" s="16"/>
    </row>
    <row r="4" spans="1:7" x14ac:dyDescent="0.25">
      <c r="A4" s="56"/>
      <c r="B4" s="56"/>
      <c r="C4" s="56"/>
      <c r="D4" s="56"/>
      <c r="E4" s="56"/>
      <c r="F4" s="56"/>
    </row>
    <row r="5" spans="1:7" ht="17.25" customHeight="1" x14ac:dyDescent="0.25">
      <c r="A5" s="57"/>
      <c r="B5" s="57"/>
      <c r="C5" s="57"/>
      <c r="D5" s="25"/>
      <c r="E5" s="26"/>
      <c r="F5" s="23" t="s">
        <v>0</v>
      </c>
    </row>
    <row r="6" spans="1:7" s="17" customFormat="1" ht="34.9" customHeight="1" x14ac:dyDescent="0.25">
      <c r="A6" s="58" t="s">
        <v>1</v>
      </c>
      <c r="B6" s="58" t="s">
        <v>2</v>
      </c>
      <c r="C6" s="59" t="s">
        <v>33</v>
      </c>
      <c r="D6" s="61" t="s">
        <v>48</v>
      </c>
      <c r="E6" s="63" t="s">
        <v>34</v>
      </c>
      <c r="F6" s="64"/>
    </row>
    <row r="7" spans="1:7" s="17" customFormat="1" ht="52.15" customHeight="1" x14ac:dyDescent="0.25">
      <c r="A7" s="58"/>
      <c r="B7" s="58"/>
      <c r="C7" s="60"/>
      <c r="D7" s="62"/>
      <c r="E7" s="2" t="s">
        <v>33</v>
      </c>
      <c r="F7" s="3" t="s">
        <v>35</v>
      </c>
    </row>
    <row r="8" spans="1:7" s="30" customFormat="1" ht="21" customHeight="1" x14ac:dyDescent="0.25">
      <c r="A8" s="27" t="s">
        <v>3</v>
      </c>
      <c r="B8" s="28" t="s">
        <v>38</v>
      </c>
      <c r="C8" s="29">
        <f>C9+C28+C29+C36</f>
        <v>29590000</v>
      </c>
      <c r="D8" s="29">
        <f>D9+D28+D29+D36</f>
        <v>28715284</v>
      </c>
      <c r="E8" s="29">
        <f>(D8/C8)*100</f>
        <v>97.04387968908415</v>
      </c>
      <c r="F8" s="29">
        <f>(D8/G8)*100</f>
        <v>149.32017741027241</v>
      </c>
      <c r="G8" s="29">
        <f>G9+G28+G29+G36</f>
        <v>19230679</v>
      </c>
    </row>
    <row r="9" spans="1:7" s="8" customFormat="1" ht="21" customHeight="1" x14ac:dyDescent="0.3">
      <c r="A9" s="9" t="s">
        <v>5</v>
      </c>
      <c r="B9" s="10" t="s">
        <v>9</v>
      </c>
      <c r="C9" s="31">
        <f>SUM(C10:C17,(C23:C27))</f>
        <v>26880000</v>
      </c>
      <c r="D9" s="31">
        <f>SUM(D10:D17,(D23:D27))</f>
        <v>27357458</v>
      </c>
      <c r="E9" s="46">
        <f t="shared" ref="E9:E38" si="0">(D9/C9)*100</f>
        <v>101.77625744047619</v>
      </c>
      <c r="F9" s="46">
        <f t="shared" ref="F9:F38" si="1">(D9/G9)*100</f>
        <v>160.80992957210827</v>
      </c>
      <c r="G9" s="31">
        <f>SUM(G10:G17,(G23:G27))</f>
        <v>17012294</v>
      </c>
    </row>
    <row r="10" spans="1:7" s="8" customFormat="1" ht="21" customHeight="1" x14ac:dyDescent="0.3">
      <c r="A10" s="11">
        <v>1</v>
      </c>
      <c r="B10" s="12" t="s">
        <v>39</v>
      </c>
      <c r="C10" s="32">
        <f>1170000+3688000</f>
        <v>4858000</v>
      </c>
      <c r="D10" s="32">
        <f>1268266+2899810</f>
        <v>4168076</v>
      </c>
      <c r="E10" s="47">
        <f t="shared" si="0"/>
        <v>85.798188554960888</v>
      </c>
      <c r="F10" s="47">
        <f t="shared" si="1"/>
        <v>112.97843175893748</v>
      </c>
      <c r="G10" s="32">
        <f>985017+2704250</f>
        <v>3689267</v>
      </c>
    </row>
    <row r="11" spans="1:7" s="8" customFormat="1" ht="21" customHeight="1" x14ac:dyDescent="0.3">
      <c r="A11" s="11">
        <f>+A10+1</f>
        <v>2</v>
      </c>
      <c r="B11" s="12" t="s">
        <v>10</v>
      </c>
      <c r="C11" s="32">
        <v>1425000</v>
      </c>
      <c r="D11" s="32">
        <v>1124620</v>
      </c>
      <c r="E11" s="47">
        <f t="shared" si="0"/>
        <v>78.920701754385973</v>
      </c>
      <c r="F11" s="47">
        <f t="shared" si="1"/>
        <v>109.87649616865538</v>
      </c>
      <c r="G11" s="32">
        <v>1023531</v>
      </c>
    </row>
    <row r="12" spans="1:7" s="8" customFormat="1" ht="21" customHeight="1" x14ac:dyDescent="0.3">
      <c r="A12" s="11">
        <f>A11+1</f>
        <v>3</v>
      </c>
      <c r="B12" s="12" t="s">
        <v>11</v>
      </c>
      <c r="C12" s="32">
        <v>6010000</v>
      </c>
      <c r="D12" s="32">
        <v>6706698</v>
      </c>
      <c r="E12" s="47">
        <f t="shared" si="0"/>
        <v>111.59231281198004</v>
      </c>
      <c r="F12" s="47">
        <f t="shared" si="1"/>
        <v>166.05250634949795</v>
      </c>
      <c r="G12" s="32">
        <v>4038902</v>
      </c>
    </row>
    <row r="13" spans="1:7" s="8" customFormat="1" ht="21" customHeight="1" x14ac:dyDescent="0.3">
      <c r="A13" s="11">
        <f>A12+1</f>
        <v>4</v>
      </c>
      <c r="B13" s="12" t="s">
        <v>12</v>
      </c>
      <c r="C13" s="34">
        <v>1765000</v>
      </c>
      <c r="D13" s="34">
        <v>1688170</v>
      </c>
      <c r="E13" s="47">
        <f t="shared" si="0"/>
        <v>95.647025495750711</v>
      </c>
      <c r="F13" s="47">
        <f t="shared" si="1"/>
        <v>123.63062479174218</v>
      </c>
      <c r="G13" s="34">
        <v>1365495</v>
      </c>
    </row>
    <row r="14" spans="1:7" s="8" customFormat="1" ht="21" customHeight="1" x14ac:dyDescent="0.3">
      <c r="A14" s="11">
        <f>A13+1</f>
        <v>5</v>
      </c>
      <c r="B14" s="12" t="s">
        <v>13</v>
      </c>
      <c r="C14" s="34">
        <v>1565000</v>
      </c>
      <c r="D14" s="34">
        <v>730545</v>
      </c>
      <c r="E14" s="47">
        <f t="shared" si="0"/>
        <v>46.680191693290737</v>
      </c>
      <c r="F14" s="47">
        <f t="shared" si="1"/>
        <v>114.33953227760337</v>
      </c>
      <c r="G14" s="34">
        <v>638926</v>
      </c>
    </row>
    <row r="15" spans="1:7" s="8" customFormat="1" ht="21" customHeight="1" x14ac:dyDescent="0.3">
      <c r="A15" s="11">
        <f>A14+1</f>
        <v>6</v>
      </c>
      <c r="B15" s="12" t="s">
        <v>14</v>
      </c>
      <c r="C15" s="34">
        <v>595000</v>
      </c>
      <c r="D15" s="34">
        <v>550339</v>
      </c>
      <c r="E15" s="47">
        <f t="shared" si="0"/>
        <v>92.493949579831934</v>
      </c>
      <c r="F15" s="47">
        <f t="shared" si="1"/>
        <v>117.92414220176606</v>
      </c>
      <c r="G15" s="34">
        <v>466689</v>
      </c>
    </row>
    <row r="16" spans="1:7" s="8" customFormat="1" ht="21" customHeight="1" x14ac:dyDescent="0.3">
      <c r="A16" s="11">
        <f>A15+1</f>
        <v>7</v>
      </c>
      <c r="B16" s="12" t="s">
        <v>15</v>
      </c>
      <c r="C16" s="34">
        <v>625000</v>
      </c>
      <c r="D16" s="34">
        <v>468460</v>
      </c>
      <c r="E16" s="47">
        <f t="shared" si="0"/>
        <v>74.953599999999994</v>
      </c>
      <c r="F16" s="47">
        <f t="shared" si="1"/>
        <v>97.573879210510967</v>
      </c>
      <c r="G16" s="34">
        <v>480108</v>
      </c>
    </row>
    <row r="17" spans="1:7" s="8" customFormat="1" ht="21" customHeight="1" x14ac:dyDescent="0.3">
      <c r="A17" s="11">
        <v>8</v>
      </c>
      <c r="B17" s="12" t="s">
        <v>40</v>
      </c>
      <c r="C17" s="33">
        <f>SUM(C18:C22)</f>
        <v>8705000</v>
      </c>
      <c r="D17" s="33">
        <f>SUM(D18:D22)</f>
        <v>10215815</v>
      </c>
      <c r="E17" s="47">
        <f t="shared" si="0"/>
        <v>117.35571510626077</v>
      </c>
      <c r="F17" s="47">
        <f t="shared" si="1"/>
        <v>245.84739954391304</v>
      </c>
      <c r="G17" s="33">
        <f>SUM(G18:G22)</f>
        <v>4155348</v>
      </c>
    </row>
    <row r="18" spans="1:7" s="8" customFormat="1" ht="21" customHeight="1" x14ac:dyDescent="0.3">
      <c r="A18" s="18" t="s">
        <v>8</v>
      </c>
      <c r="B18" s="19" t="s">
        <v>16</v>
      </c>
      <c r="C18" s="43"/>
      <c r="D18" s="43">
        <v>2</v>
      </c>
      <c r="E18" s="47"/>
      <c r="F18" s="47">
        <f t="shared" si="1"/>
        <v>100</v>
      </c>
      <c r="G18" s="43">
        <v>2</v>
      </c>
    </row>
    <row r="19" spans="1:7" s="8" customFormat="1" ht="21" customHeight="1" x14ac:dyDescent="0.3">
      <c r="A19" s="18" t="s">
        <v>8</v>
      </c>
      <c r="B19" s="19" t="s">
        <v>17</v>
      </c>
      <c r="C19" s="43">
        <v>33000</v>
      </c>
      <c r="D19" s="43">
        <v>20728</v>
      </c>
      <c r="E19" s="47">
        <f t="shared" si="0"/>
        <v>62.812121212121205</v>
      </c>
      <c r="F19" s="47">
        <f t="shared" si="1"/>
        <v>97.630822853374781</v>
      </c>
      <c r="G19" s="43">
        <v>21231</v>
      </c>
    </row>
    <row r="20" spans="1:7" s="8" customFormat="1" ht="21" customHeight="1" x14ac:dyDescent="0.3">
      <c r="A20" s="18" t="s">
        <v>8</v>
      </c>
      <c r="B20" s="19" t="s">
        <v>19</v>
      </c>
      <c r="C20" s="32">
        <v>2980000</v>
      </c>
      <c r="D20" s="32">
        <v>7666531</v>
      </c>
      <c r="E20" s="47">
        <f t="shared" si="0"/>
        <v>257.26614093959734</v>
      </c>
      <c r="F20" s="47">
        <f t="shared" si="1"/>
        <v>414.04205265519965</v>
      </c>
      <c r="G20" s="32">
        <v>1851631</v>
      </c>
    </row>
    <row r="21" spans="1:7" s="8" customFormat="1" ht="21" customHeight="1" x14ac:dyDescent="0.3">
      <c r="A21" s="18" t="s">
        <v>8</v>
      </c>
      <c r="B21" s="19" t="s">
        <v>18</v>
      </c>
      <c r="C21" s="34">
        <v>5189000</v>
      </c>
      <c r="D21" s="34">
        <v>2372118</v>
      </c>
      <c r="E21" s="47">
        <f t="shared" si="0"/>
        <v>45.714357294276354</v>
      </c>
      <c r="F21" s="47">
        <f t="shared" si="1"/>
        <v>106.37992156440666</v>
      </c>
      <c r="G21" s="34">
        <v>2229855</v>
      </c>
    </row>
    <row r="22" spans="1:7" s="8" customFormat="1" ht="21" customHeight="1" x14ac:dyDescent="0.3">
      <c r="A22" s="18" t="s">
        <v>8</v>
      </c>
      <c r="B22" s="19" t="s">
        <v>20</v>
      </c>
      <c r="C22" s="34">
        <v>503000</v>
      </c>
      <c r="D22" s="34">
        <v>156436</v>
      </c>
      <c r="E22" s="47">
        <f t="shared" si="0"/>
        <v>31.10059642147117</v>
      </c>
      <c r="F22" s="47"/>
      <c r="G22" s="34">
        <v>52629</v>
      </c>
    </row>
    <row r="23" spans="1:7" s="8" customFormat="1" ht="21" customHeight="1" x14ac:dyDescent="0.3">
      <c r="A23" s="11">
        <v>9</v>
      </c>
      <c r="B23" s="12" t="s">
        <v>22</v>
      </c>
      <c r="C23" s="32">
        <f>91000+200</f>
        <v>91200</v>
      </c>
      <c r="D23" s="32">
        <f>111476+385</f>
        <v>111861</v>
      </c>
      <c r="E23" s="47">
        <f t="shared" si="0"/>
        <v>122.6546052631579</v>
      </c>
      <c r="F23" s="47">
        <f t="shared" si="1"/>
        <v>119.85663620096648</v>
      </c>
      <c r="G23" s="32">
        <f>92848+481</f>
        <v>93329</v>
      </c>
    </row>
    <row r="24" spans="1:7" s="8" customFormat="1" ht="32.25" x14ac:dyDescent="0.3">
      <c r="A24" s="20">
        <f>A23+1</f>
        <v>10</v>
      </c>
      <c r="B24" s="35" t="s">
        <v>25</v>
      </c>
      <c r="C24" s="43">
        <v>268000</v>
      </c>
      <c r="D24" s="43">
        <v>416929</v>
      </c>
      <c r="E24" s="47">
        <f t="shared" si="0"/>
        <v>155.57052238805971</v>
      </c>
      <c r="F24" s="47">
        <f t="shared" si="1"/>
        <v>277.15998909784679</v>
      </c>
      <c r="G24" s="43">
        <v>150429</v>
      </c>
    </row>
    <row r="25" spans="1:7" s="8" customFormat="1" ht="21" customHeight="1" x14ac:dyDescent="0.3">
      <c r="A25" s="11">
        <v>11</v>
      </c>
      <c r="B25" s="12" t="s">
        <v>21</v>
      </c>
      <c r="C25" s="43">
        <v>410000</v>
      </c>
      <c r="D25" s="43">
        <v>406090</v>
      </c>
      <c r="E25" s="47">
        <f t="shared" si="0"/>
        <v>99.046341463414635</v>
      </c>
      <c r="F25" s="47">
        <f t="shared" si="1"/>
        <v>129.09491459689033</v>
      </c>
      <c r="G25" s="43">
        <v>314567</v>
      </c>
    </row>
    <row r="26" spans="1:7" s="8" customFormat="1" ht="21.6" customHeight="1" x14ac:dyDescent="0.3">
      <c r="A26" s="11">
        <f>A25+1</f>
        <v>12</v>
      </c>
      <c r="B26" s="12" t="s">
        <v>24</v>
      </c>
      <c r="C26" s="43">
        <v>17800</v>
      </c>
      <c r="D26" s="43">
        <v>12608</v>
      </c>
      <c r="E26" s="47">
        <f t="shared" si="0"/>
        <v>70.831460674157299</v>
      </c>
      <c r="F26" s="47">
        <f t="shared" si="1"/>
        <v>77.880042003829757</v>
      </c>
      <c r="G26" s="43">
        <v>16189</v>
      </c>
    </row>
    <row r="27" spans="1:7" s="8" customFormat="1" ht="21.6" customHeight="1" x14ac:dyDescent="0.3">
      <c r="A27" s="11">
        <f>A26+1</f>
        <v>13</v>
      </c>
      <c r="B27" s="12" t="s">
        <v>23</v>
      </c>
      <c r="C27" s="43">
        <v>545000</v>
      </c>
      <c r="D27" s="43">
        <v>757247</v>
      </c>
      <c r="E27" s="47">
        <f t="shared" si="0"/>
        <v>138.94440366972478</v>
      </c>
      <c r="F27" s="47">
        <f t="shared" si="1"/>
        <v>130.66931946424071</v>
      </c>
      <c r="G27" s="43">
        <v>579514</v>
      </c>
    </row>
    <row r="28" spans="1:7" s="8" customFormat="1" ht="21.6" customHeight="1" x14ac:dyDescent="0.3">
      <c r="A28" s="9" t="s">
        <v>6</v>
      </c>
      <c r="B28" s="10" t="s">
        <v>36</v>
      </c>
      <c r="C28" s="37"/>
      <c r="D28" s="37"/>
      <c r="E28" s="46"/>
      <c r="F28" s="46"/>
      <c r="G28" s="37"/>
    </row>
    <row r="29" spans="1:7" s="8" customFormat="1" ht="21.6" customHeight="1" x14ac:dyDescent="0.3">
      <c r="A29" s="9" t="s">
        <v>7</v>
      </c>
      <c r="B29" s="10" t="s">
        <v>41</v>
      </c>
      <c r="C29" s="44">
        <v>2710000</v>
      </c>
      <c r="D29" s="44">
        <v>1357826</v>
      </c>
      <c r="E29" s="46">
        <f t="shared" si="0"/>
        <v>50.104280442804431</v>
      </c>
      <c r="F29" s="46">
        <f t="shared" si="1"/>
        <v>61.207860673417827</v>
      </c>
      <c r="G29" s="44">
        <v>2218385</v>
      </c>
    </row>
    <row r="30" spans="1:7" s="8" customFormat="1" ht="21.6" hidden="1" customHeight="1" x14ac:dyDescent="0.3">
      <c r="A30" s="11">
        <v>1</v>
      </c>
      <c r="B30" s="12" t="s">
        <v>26</v>
      </c>
      <c r="C30" s="32">
        <v>1724000</v>
      </c>
      <c r="D30" s="32">
        <v>578083</v>
      </c>
      <c r="E30" s="47">
        <f t="shared" si="0"/>
        <v>33.531496519721578</v>
      </c>
      <c r="F30" s="47">
        <f t="shared" si="1"/>
        <v>157.08478371335329</v>
      </c>
      <c r="G30" s="32">
        <v>368007</v>
      </c>
    </row>
    <row r="31" spans="1:7" s="8" customFormat="1" ht="21.6" hidden="1" customHeight="1" x14ac:dyDescent="0.3">
      <c r="A31" s="11">
        <f>A30+1</f>
        <v>2</v>
      </c>
      <c r="B31" s="12" t="s">
        <v>27</v>
      </c>
      <c r="C31" s="32">
        <v>32000</v>
      </c>
      <c r="D31" s="32">
        <v>6665</v>
      </c>
      <c r="E31" s="47">
        <f t="shared" si="0"/>
        <v>20.828125</v>
      </c>
      <c r="F31" s="47">
        <f t="shared" si="1"/>
        <v>44.725540195946849</v>
      </c>
      <c r="G31" s="32">
        <v>14902</v>
      </c>
    </row>
    <row r="32" spans="1:7" s="8" customFormat="1" ht="21.6" hidden="1" customHeight="1" x14ac:dyDescent="0.3">
      <c r="A32" s="11">
        <f>A31+1</f>
        <v>3</v>
      </c>
      <c r="B32" s="12" t="s">
        <v>28</v>
      </c>
      <c r="C32" s="32">
        <v>267000</v>
      </c>
      <c r="D32" s="32">
        <v>13831</v>
      </c>
      <c r="E32" s="47">
        <f t="shared" si="0"/>
        <v>5.1801498127340828</v>
      </c>
      <c r="F32" s="47">
        <f t="shared" si="1"/>
        <v>36.773816170801091</v>
      </c>
      <c r="G32" s="32">
        <v>37611</v>
      </c>
    </row>
    <row r="33" spans="1:7" s="8" customFormat="1" ht="21.6" hidden="1" customHeight="1" x14ac:dyDescent="0.3">
      <c r="A33" s="11">
        <f>A32+1</f>
        <v>4</v>
      </c>
      <c r="B33" s="12" t="s">
        <v>29</v>
      </c>
      <c r="C33" s="32">
        <v>20000</v>
      </c>
      <c r="D33" s="32">
        <v>85891</v>
      </c>
      <c r="E33" s="47">
        <f t="shared" si="0"/>
        <v>429.45499999999998</v>
      </c>
      <c r="F33" s="47">
        <f t="shared" si="1"/>
        <v>553.77820760799489</v>
      </c>
      <c r="G33" s="32">
        <v>15510</v>
      </c>
    </row>
    <row r="34" spans="1:7" s="8" customFormat="1" ht="21.6" hidden="1" customHeight="1" x14ac:dyDescent="0.3">
      <c r="A34" s="11">
        <v>5</v>
      </c>
      <c r="B34" s="12" t="s">
        <v>30</v>
      </c>
      <c r="C34" s="32">
        <v>20000</v>
      </c>
      <c r="D34" s="32">
        <v>6588</v>
      </c>
      <c r="E34" s="47">
        <f t="shared" si="0"/>
        <v>32.940000000000005</v>
      </c>
      <c r="F34" s="47">
        <f t="shared" si="1"/>
        <v>260.29237455551163</v>
      </c>
      <c r="G34" s="32">
        <v>2531</v>
      </c>
    </row>
    <row r="35" spans="1:7" s="8" customFormat="1" ht="21.6" hidden="1" customHeight="1" x14ac:dyDescent="0.3">
      <c r="A35" s="11">
        <v>6</v>
      </c>
      <c r="B35" s="14" t="s">
        <v>31</v>
      </c>
      <c r="C35" s="32">
        <v>24000</v>
      </c>
      <c r="D35" s="32">
        <v>1154</v>
      </c>
      <c r="E35" s="47">
        <f t="shared" si="0"/>
        <v>4.8083333333333336</v>
      </c>
      <c r="F35" s="47">
        <f t="shared" si="1"/>
        <v>17.548661800486617</v>
      </c>
      <c r="G35" s="32">
        <v>6576</v>
      </c>
    </row>
    <row r="36" spans="1:7" s="8" customFormat="1" ht="21.6" customHeight="1" x14ac:dyDescent="0.3">
      <c r="A36" s="9" t="s">
        <v>45</v>
      </c>
      <c r="B36" s="38" t="s">
        <v>32</v>
      </c>
      <c r="C36" s="36"/>
      <c r="D36" s="36"/>
      <c r="E36" s="46"/>
      <c r="F36" s="46"/>
      <c r="G36" s="37"/>
    </row>
    <row r="37" spans="1:7" s="8" customFormat="1" ht="21" customHeight="1" x14ac:dyDescent="0.3">
      <c r="A37" s="24" t="s">
        <v>4</v>
      </c>
      <c r="B37" s="39" t="s">
        <v>42</v>
      </c>
      <c r="C37" s="45">
        <f>C38+C39</f>
        <v>25554910</v>
      </c>
      <c r="D37" s="45">
        <f>D38+D39</f>
        <v>26556524</v>
      </c>
      <c r="E37" s="46">
        <f t="shared" si="0"/>
        <v>103.91945813935561</v>
      </c>
      <c r="F37" s="46">
        <f t="shared" si="1"/>
        <v>163.3033457831537</v>
      </c>
      <c r="G37" s="45">
        <f>G38+G39</f>
        <v>16262082</v>
      </c>
    </row>
    <row r="38" spans="1:7" s="8" customFormat="1" ht="21" customHeight="1" x14ac:dyDescent="0.3">
      <c r="A38" s="13">
        <v>1</v>
      </c>
      <c r="B38" s="40" t="s">
        <v>43</v>
      </c>
      <c r="C38" s="48">
        <v>14681000</v>
      </c>
      <c r="D38" s="48">
        <v>13932554</v>
      </c>
      <c r="E38" s="50">
        <f t="shared" si="0"/>
        <v>94.901941284653631</v>
      </c>
      <c r="F38" s="50">
        <f t="shared" si="1"/>
        <v>135.20106914446512</v>
      </c>
      <c r="G38" s="51">
        <v>10305062</v>
      </c>
    </row>
    <row r="39" spans="1:7" s="8" customFormat="1" ht="21" customHeight="1" x14ac:dyDescent="0.3">
      <c r="A39" s="41">
        <v>2</v>
      </c>
      <c r="B39" s="42" t="s">
        <v>44</v>
      </c>
      <c r="C39" s="49">
        <v>10873910</v>
      </c>
      <c r="D39" s="49">
        <v>12623970</v>
      </c>
      <c r="E39" s="52">
        <f>(D39/C39)*100</f>
        <v>116.09411885880976</v>
      </c>
      <c r="F39" s="52">
        <f>(D39/G39)*100</f>
        <v>211.91753594918262</v>
      </c>
      <c r="G39" s="53">
        <v>5957020</v>
      </c>
    </row>
    <row r="40" spans="1:7" ht="15.95" customHeight="1" x14ac:dyDescent="0.3">
      <c r="A40" s="54"/>
      <c r="B40" s="54"/>
      <c r="C40" s="54"/>
      <c r="D40" s="54"/>
      <c r="E40" s="54"/>
      <c r="F40" s="54"/>
    </row>
    <row r="41" spans="1:7" ht="22.5" customHeight="1" x14ac:dyDescent="0.3">
      <c r="A41" s="8"/>
      <c r="B41" s="21"/>
      <c r="C41" s="8"/>
      <c r="D41" s="8"/>
      <c r="E41" s="8"/>
      <c r="F41" s="8"/>
    </row>
    <row r="42" spans="1:7" ht="18.75" x14ac:dyDescent="0.3">
      <c r="A42" s="8"/>
      <c r="B42" s="21"/>
      <c r="C42" s="8"/>
      <c r="D42" s="8"/>
      <c r="E42" s="8"/>
      <c r="F42" s="8"/>
    </row>
    <row r="43" spans="1:7" ht="18.75" x14ac:dyDescent="0.3">
      <c r="A43" s="1"/>
      <c r="B43" s="21"/>
      <c r="C43" s="8"/>
      <c r="D43" s="8"/>
      <c r="E43" s="8"/>
      <c r="F43" s="8"/>
    </row>
    <row r="44" spans="1:7" ht="18.75" x14ac:dyDescent="0.3">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0A6D7-0488-40F9-B77B-374E39E38BF3}">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2025-10-20T10:22:54Z</cp:lastPrinted>
  <dcterms:created xsi:type="dcterms:W3CDTF">2018-08-22T07:49:45Z</dcterms:created>
  <dcterms:modified xsi:type="dcterms:W3CDTF">2025-10-29T11:49:23Z</dcterms:modified>
</cp:coreProperties>
</file>